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Деп экономики\_Общая папка\OtdelBP\2015_общая структура\Бизнес-планирование\Факт\Сайт МРСК\в ДСО\1 полугодие\"/>
    </mc:Choice>
  </mc:AlternateContent>
  <bookViews>
    <workbookView xWindow="0" yWindow="0" windowWidth="25200" windowHeight="11325"/>
  </bookViews>
  <sheets>
    <sheet name="Лист1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0" i="1"/>
  <c r="I9" i="1"/>
  <c r="I7" i="1"/>
  <c r="I6" i="1"/>
  <c r="I8" i="1"/>
  <c r="I11" i="1" s="1"/>
  <c r="I13" i="1" s="1"/>
  <c r="G12" i="1" l="1"/>
  <c r="G10" i="1"/>
  <c r="G9" i="1"/>
  <c r="G7" i="1"/>
  <c r="G6" i="1"/>
  <c r="H12" i="1" l="1"/>
  <c r="H10" i="1"/>
  <c r="H9" i="1"/>
  <c r="H7" i="1"/>
  <c r="H6" i="1"/>
  <c r="H8" i="1" s="1"/>
  <c r="G8" i="1"/>
  <c r="H11" i="1" l="1"/>
  <c r="H13" i="1" s="1"/>
  <c r="G11" i="1"/>
  <c r="G13" i="1" s="1"/>
</calcChain>
</file>

<file path=xl/sharedStrings.xml><?xml version="1.0" encoding="utf-8"?>
<sst xmlns="http://schemas.openxmlformats.org/spreadsheetml/2006/main" count="18" uniqueCount="18">
  <si>
    <t>Наименование статей прибылей и убытков</t>
  </si>
  <si>
    <t>Выручка от реализации за вычетом НДС</t>
  </si>
  <si>
    <t>Себестоимость проданных услуг</t>
  </si>
  <si>
    <t>Валовая прибыль</t>
  </si>
  <si>
    <t>Сальдо прочих доходов и расходов</t>
  </si>
  <si>
    <t>Прибыль (убыток) до налогообложения</t>
  </si>
  <si>
    <t>Налог на прибыль</t>
  </si>
  <si>
    <t>Чистая прибыль (убыток) отчетного периода</t>
  </si>
  <si>
    <t xml:space="preserve">1 квартал 2014 года факт </t>
  </si>
  <si>
    <t xml:space="preserve">2 квартал 2014 года факт </t>
  </si>
  <si>
    <t xml:space="preserve">3 квартал 2014 года факт </t>
  </si>
  <si>
    <t xml:space="preserve">4 квартал 2014 года факт </t>
  </si>
  <si>
    <t>Управленческие расходы</t>
  </si>
  <si>
    <t>2 квартал 2015 года прогноз</t>
  </si>
  <si>
    <t>тыс. рублей</t>
  </si>
  <si>
    <t>1 квартал 2015 года факт</t>
  </si>
  <si>
    <t>3 квартал 2015 года прогноз</t>
  </si>
  <si>
    <t>Прогноз финансовых результатов на 3 квартал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</si>
</sst>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FFFFFF"/>
      <name val="Calibri"/>
      <family val="2"/>
      <charset val="204"/>
    </font>
    <font>
      <b/>
      <sz val="12"/>
      <color theme="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5_&#1086;&#1073;&#1097;&#1072;&#1103;%20&#1089;&#1090;&#1088;&#1091;&#1082;&#1090;&#1091;&#1088;&#1072;/&#1041;&#1080;&#1079;&#1085;&#1077;&#1089;-&#1087;&#1083;&#1072;&#1085;&#1080;&#1088;&#1086;&#1074;&#1072;&#1085;&#1080;&#1077;/&#1060;&#1072;&#1082;&#1090;/1%20&#1082;&#1074;&#1072;&#1088;&#1090;&#1072;&#1083;%202015/&#1054;&#1090;&#1095;&#1105;&#1090;_1&#1082;&#1074;_&#1052;&#1056;&#1057;&#1050;%20&#1070;&#1075;&#1072;_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5_&#1086;&#1073;&#1097;&#1072;&#1103;%20&#1089;&#1090;&#1088;&#1091;&#1082;&#1090;&#1091;&#1088;&#1072;/&#1041;&#1080;&#1079;&#1085;&#1077;&#1089;-&#1087;&#1083;&#1072;&#1085;&#1080;&#1088;&#1086;&#1074;&#1072;&#1085;&#1080;&#1077;/&#1055;&#1083;&#1072;&#1085;/&#1057;&#1082;&#1086;&#1088;&#1088;&#1077;&#1082;&#1090;&#1080;&#1088;&#1086;&#1074;&#1072;&#1085;&#1085;&#1099;&#1081;%20&#1087;&#1083;&#1072;&#1085;/&#1040;&#1056;&#1061;&#1048;&#1042;/&#1040;&#1056;&#1052;%20&#1087;&#1086;&#1083;&#1085;&#1099;&#1081;%20(&#1057;&#1044;)/&#1041;&#1080;&#1079;&#1085;&#1077;&#1089;-&#1087;&#1083;&#1072;&#1085;%20&#1085;&#1072;%202015-2019_&#1057;&#1044;%20&#1082;&#1086;&#1088;&#1088;.%2027.03.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5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%202015/&#1054;&#1090;&#1095;&#1105;&#1090;_2&#1082;&#1074;_&#1052;&#1056;&#1057;&#1050;%20&#1070;&#1075;&#1072;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 Смета затрат"/>
      <sheetName val="10. БДР"/>
      <sheetName val="11.БДДС (ДПН)"/>
      <sheetName val="12.Прогнозный баланс"/>
      <sheetName val="13.ПУЭ"/>
      <sheetName val="Сценарные условия"/>
    </sheetNames>
    <sheetDataSet>
      <sheetData sheetId="0"/>
      <sheetData sheetId="1"/>
      <sheetData sheetId="2"/>
      <sheetData sheetId="3"/>
      <sheetData sheetId="4"/>
      <sheetData sheetId="5">
        <row r="26">
          <cell r="T26">
            <v>-6.6926768536282225E-2</v>
          </cell>
        </row>
      </sheetData>
      <sheetData sheetId="6">
        <row r="176">
          <cell r="J176">
            <v>5917.3883459999988</v>
          </cell>
        </row>
      </sheetData>
      <sheetData sheetId="7">
        <row r="11">
          <cell r="J11">
            <v>7958.933098000206</v>
          </cell>
        </row>
      </sheetData>
      <sheetData sheetId="8"/>
      <sheetData sheetId="9"/>
      <sheetData sheetId="10"/>
      <sheetData sheetId="11">
        <row r="12">
          <cell r="U12">
            <v>7587575.9011465423</v>
          </cell>
        </row>
        <row r="18">
          <cell r="U18">
            <v>-6554039.8989999993</v>
          </cell>
        </row>
        <row r="31">
          <cell r="U31">
            <v>-131609.49600000001</v>
          </cell>
        </row>
        <row r="33">
          <cell r="U33">
            <v>20596.95</v>
          </cell>
        </row>
        <row r="34">
          <cell r="U34">
            <v>-643679.63099999994</v>
          </cell>
        </row>
        <row r="35">
          <cell r="U35">
            <v>10728.802</v>
          </cell>
        </row>
        <row r="36">
          <cell r="U36">
            <v>1725425.324</v>
          </cell>
        </row>
        <row r="38">
          <cell r="U38">
            <v>-1451592.267</v>
          </cell>
        </row>
        <row r="45">
          <cell r="U45">
            <v>-446948.78755000001</v>
          </cell>
        </row>
      </sheetData>
      <sheetData sheetId="12">
        <row r="222">
          <cell r="U222">
            <v>6554039.8990000002</v>
          </cell>
        </row>
      </sheetData>
      <sheetData sheetId="13"/>
      <sheetData sheetId="14"/>
      <sheetData sheetId="15">
        <row r="79">
          <cell r="U79">
            <v>43295267.13356553</v>
          </cell>
        </row>
      </sheetData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 Смета затрат"/>
      <sheetName val="10. БДР"/>
      <sheetName val="11.БДДС (ДПН)"/>
      <sheetName val="12.Прогнозный баланс"/>
      <sheetName val="13.ПУЭ"/>
      <sheetName val="Сценарные условия"/>
    </sheetNames>
    <sheetDataSet>
      <sheetData sheetId="0"/>
      <sheetData sheetId="1"/>
      <sheetData sheetId="2"/>
      <sheetData sheetId="3"/>
      <sheetData sheetId="4"/>
      <sheetData sheetId="5"/>
      <sheetData sheetId="6">
        <row r="176">
          <cell r="I176">
            <v>7037.9520320000001</v>
          </cell>
        </row>
      </sheetData>
      <sheetData sheetId="7">
        <row r="11">
          <cell r="I11">
            <v>10006.697311580017</v>
          </cell>
        </row>
      </sheetData>
      <sheetData sheetId="8"/>
      <sheetData sheetId="9"/>
      <sheetData sheetId="10"/>
      <sheetData sheetId="11">
        <row r="12">
          <cell r="I12">
            <v>7710727.8391456818</v>
          </cell>
          <cell r="J12">
            <v>6665380.7167657865</v>
          </cell>
        </row>
        <row r="18">
          <cell r="J18">
            <v>-5773646.470730342</v>
          </cell>
        </row>
        <row r="31">
          <cell r="J31">
            <v>-137042.49500000002</v>
          </cell>
        </row>
        <row r="33">
          <cell r="J33">
            <v>1100</v>
          </cell>
        </row>
        <row r="34">
          <cell r="J34">
            <v>-683749.69763979595</v>
          </cell>
        </row>
        <row r="35">
          <cell r="J35">
            <v>0</v>
          </cell>
        </row>
        <row r="36">
          <cell r="J36">
            <v>18388.580999999998</v>
          </cell>
        </row>
        <row r="38">
          <cell r="J38">
            <v>-198455.99200000003</v>
          </cell>
        </row>
        <row r="45">
          <cell r="J45">
            <v>30247.161333971231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 Смета затрат"/>
      <sheetName val="10. БДР"/>
      <sheetName val="11.БДДС (ДПН)"/>
      <sheetName val="12.Прогнозный баланс"/>
      <sheetName val="13.ПУЭ"/>
      <sheetName val="Сценарные услов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L12">
            <v>7428824.5487316735</v>
          </cell>
        </row>
        <row r="18">
          <cell r="L18">
            <v>-6047895.4928525323</v>
          </cell>
        </row>
        <row r="31">
          <cell r="L31">
            <v>-131143.92800000001</v>
          </cell>
        </row>
        <row r="33">
          <cell r="L33">
            <v>0</v>
          </cell>
        </row>
        <row r="34">
          <cell r="L34">
            <v>-749423.690736847</v>
          </cell>
        </row>
        <row r="35">
          <cell r="L35">
            <v>0</v>
          </cell>
        </row>
        <row r="36">
          <cell r="L36">
            <v>20618.686999999998</v>
          </cell>
        </row>
        <row r="38">
          <cell r="L38">
            <v>-208597.79600000003</v>
          </cell>
        </row>
        <row r="45">
          <cell r="L45">
            <v>-87466.981846278257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3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3" sqref="B3"/>
    </sheetView>
  </sheetViews>
  <sheetFormatPr defaultRowHeight="15.75" customHeight="1" x14ac:dyDescent="0.25"/>
  <cols>
    <col min="2" max="2" width="44.140625" customWidth="1"/>
    <col min="3" max="9" width="16.7109375" customWidth="1"/>
  </cols>
  <sheetData>
    <row r="2" spans="2:9" ht="15.75" customHeight="1" x14ac:dyDescent="0.3">
      <c r="B2" s="1" t="s">
        <v>17</v>
      </c>
    </row>
    <row r="4" spans="2:9" ht="15.75" customHeight="1" x14ac:dyDescent="0.25">
      <c r="I4" t="s">
        <v>14</v>
      </c>
    </row>
    <row r="5" spans="2:9" ht="30.75" customHeight="1" x14ac:dyDescent="0.25">
      <c r="B5" s="2" t="s">
        <v>0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15</v>
      </c>
      <c r="H5" s="3" t="s">
        <v>13</v>
      </c>
      <c r="I5" s="3" t="s">
        <v>16</v>
      </c>
    </row>
    <row r="6" spans="2:9" ht="30.75" customHeight="1" x14ac:dyDescent="0.25">
      <c r="B6" s="4" t="s">
        <v>1</v>
      </c>
      <c r="C6" s="5">
        <v>7415071.9274540739</v>
      </c>
      <c r="D6" s="5">
        <v>6748777.5012426944</v>
      </c>
      <c r="E6" s="5">
        <v>6955530.0134636099</v>
      </c>
      <c r="F6" s="5">
        <v>7772131.1560346996</v>
      </c>
      <c r="G6" s="5">
        <f>'[1]8.ОФР'!$U$12</f>
        <v>7587575.9011465423</v>
      </c>
      <c r="H6" s="5">
        <f>('[2]8.ОФР'!$J$12/1000)*1000</f>
        <v>6665380.7167657865</v>
      </c>
      <c r="I6" s="5">
        <f>'[3]8.ОФР'!$L$12</f>
        <v>7428824.5487316735</v>
      </c>
    </row>
    <row r="7" spans="2:9" ht="30.75" customHeight="1" x14ac:dyDescent="0.25">
      <c r="B7" s="4" t="s">
        <v>2</v>
      </c>
      <c r="C7" s="5">
        <v>6272438.2090000007</v>
      </c>
      <c r="D7" s="5">
        <v>5284300.6209999993</v>
      </c>
      <c r="E7" s="5">
        <v>5451575.807</v>
      </c>
      <c r="F7" s="5">
        <v>7251717.2510000002</v>
      </c>
      <c r="G7" s="5">
        <f>'[1]8.ОФР'!$U$18*-1</f>
        <v>6554039.8989999993</v>
      </c>
      <c r="H7" s="5">
        <f>('[2]8.ОФР'!$J$18*-1/1000)*1000</f>
        <v>5773646.470730342</v>
      </c>
      <c r="I7" s="5">
        <f>'[3]8.ОФР'!$L$18*-1</f>
        <v>6047895.4928525323</v>
      </c>
    </row>
    <row r="8" spans="2:9" ht="30.75" customHeight="1" x14ac:dyDescent="0.25">
      <c r="B8" s="4" t="s">
        <v>3</v>
      </c>
      <c r="C8" s="5">
        <v>1142633.7184540734</v>
      </c>
      <c r="D8" s="5">
        <v>1464476.8802426951</v>
      </c>
      <c r="E8" s="5">
        <v>1503954.2064636098</v>
      </c>
      <c r="F8" s="5">
        <v>520413.90503469936</v>
      </c>
      <c r="G8" s="5">
        <f>(G6-G7)</f>
        <v>1033536.002146543</v>
      </c>
      <c r="H8" s="5">
        <f>(H6-H7)</f>
        <v>891734.24603544455</v>
      </c>
      <c r="I8" s="5">
        <f>(I6-I7)</f>
        <v>1380929.0558791412</v>
      </c>
    </row>
    <row r="9" spans="2:9" ht="30.75" customHeight="1" x14ac:dyDescent="0.25">
      <c r="B9" s="4" t="s">
        <v>12</v>
      </c>
      <c r="C9" s="5">
        <v>114781.67000000001</v>
      </c>
      <c r="D9" s="5">
        <v>130042.84699999999</v>
      </c>
      <c r="E9" s="5">
        <v>120383.90300000001</v>
      </c>
      <c r="F9" s="5">
        <v>200559.99100000001</v>
      </c>
      <c r="G9" s="5">
        <f>'[1]8.ОФР'!$U$31*-1</f>
        <v>131609.49600000001</v>
      </c>
      <c r="H9" s="5">
        <f>('[2]8.ОФР'!$J$31*-1/1000)*1000</f>
        <v>137042.49500000002</v>
      </c>
      <c r="I9" s="5">
        <f>'[3]8.ОФР'!$L$31*-1</f>
        <v>131143.92800000001</v>
      </c>
    </row>
    <row r="10" spans="2:9" ht="30.75" customHeight="1" x14ac:dyDescent="0.25">
      <c r="B10" s="4" t="s">
        <v>4</v>
      </c>
      <c r="C10" s="5">
        <v>-725587.02199999976</v>
      </c>
      <c r="D10" s="5">
        <v>-1554693.111</v>
      </c>
      <c r="E10" s="5">
        <v>-1280735.1670000001</v>
      </c>
      <c r="F10" s="5">
        <v>-7082445.9850000003</v>
      </c>
      <c r="G10" s="5">
        <f>'[1]8.ОФР'!$U$33+'[1]8.ОФР'!$U$34+'[1]8.ОФР'!$U$35+'[1]8.ОФР'!$U$36+'[1]8.ОФР'!$U$38</f>
        <v>-338520.82199999993</v>
      </c>
      <c r="H10" s="5">
        <f>('[2]8.ОФР'!$J$33/1000+'[2]8.ОФР'!$J$34/1000+'[2]8.ОФР'!$J$35/1000+'[2]8.ОФР'!$J$36/1000+'[2]8.ОФР'!$J$38/1000)*1000</f>
        <v>-862717.10863979592</v>
      </c>
      <c r="I10" s="5">
        <f>'[3]8.ОФР'!$L$33+'[3]8.ОФР'!$L$34+'[3]8.ОФР'!$L$35+'[3]8.ОФР'!$L$36+'[3]8.ОФР'!$L$38</f>
        <v>-937402.79973684694</v>
      </c>
    </row>
    <row r="11" spans="2:9" ht="30.75" customHeight="1" x14ac:dyDescent="0.25">
      <c r="B11" s="4" t="s">
        <v>5</v>
      </c>
      <c r="C11" s="5">
        <v>302265.02645407355</v>
      </c>
      <c r="D11" s="5">
        <v>-220259.0777573048</v>
      </c>
      <c r="E11" s="5">
        <v>102835.13646360984</v>
      </c>
      <c r="F11" s="5">
        <v>-6762592.0709653012</v>
      </c>
      <c r="G11" s="5">
        <f>(G8-G9+G10)</f>
        <v>563405.68414654303</v>
      </c>
      <c r="H11" s="5">
        <f>(H8-H9+H10)</f>
        <v>-108025.35760435136</v>
      </c>
      <c r="I11" s="5">
        <f>(I8-I9+I10)</f>
        <v>312382.32814229419</v>
      </c>
    </row>
    <row r="12" spans="2:9" ht="30.75" customHeight="1" x14ac:dyDescent="0.25">
      <c r="B12" s="4" t="s">
        <v>6</v>
      </c>
      <c r="C12" s="5">
        <v>546967.00000000035</v>
      </c>
      <c r="D12" s="5">
        <v>-26847.587449429266</v>
      </c>
      <c r="E12" s="5">
        <v>-44106.268730571035</v>
      </c>
      <c r="F12" s="5">
        <v>-160086.94422999994</v>
      </c>
      <c r="G12" s="5">
        <f>'[1]8.ОФР'!$U$45*-1</f>
        <v>446948.78755000001</v>
      </c>
      <c r="H12" s="5">
        <f>('[2]8.ОФР'!$J$45/1000*-1)*1000</f>
        <v>-30247.161333971231</v>
      </c>
      <c r="I12" s="5">
        <f>'[3]8.ОФР'!$L$45*-1</f>
        <v>87466.981846278257</v>
      </c>
    </row>
    <row r="13" spans="2:9" ht="30.75" customHeight="1" x14ac:dyDescent="0.25">
      <c r="B13" s="4" t="s">
        <v>7</v>
      </c>
      <c r="C13" s="5">
        <v>-244701.97354592677</v>
      </c>
      <c r="D13" s="5">
        <v>-193411.49030787553</v>
      </c>
      <c r="E13" s="5">
        <v>146941.40519418087</v>
      </c>
      <c r="F13" s="5">
        <v>-6602505.1267353008</v>
      </c>
      <c r="G13" s="5">
        <f>(G11-G12)</f>
        <v>116456.89659654303</v>
      </c>
      <c r="H13" s="5">
        <f>(H11-H12)</f>
        <v>-77778.196270380125</v>
      </c>
      <c r="I13" s="5">
        <f>(I11-I12)</f>
        <v>224915.34629601595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МРСК Юга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Машнова Светлана Вячеславовна</dc:creator>
  <cp:lastModifiedBy>Машнова Светлана Вячеславовна</cp:lastModifiedBy>
  <dcterms:created xsi:type="dcterms:W3CDTF">2015-04-02T08:39:08Z</dcterms:created>
  <dcterms:modified xsi:type="dcterms:W3CDTF">2015-09-15T06:25:30Z</dcterms:modified>
</cp:coreProperties>
</file>